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FABRI\"/>
    </mc:Choice>
  </mc:AlternateContent>
  <xr:revisionPtr revIDLastSave="0" documentId="13_ncr:1_{B7022CE4-CE61-4004-B804-104DE24B1F01}" xr6:coauthVersionLast="47" xr6:coauthVersionMax="47" xr10:uidLastSave="{00000000-0000-0000-0000-000000000000}"/>
  <bookViews>
    <workbookView xWindow="2565" yWindow="1875" windowWidth="11565" windowHeight="5790" tabRatio="500" xr2:uid="{00000000-000D-0000-FFFF-FFFF00000000}"/>
  </bookViews>
  <sheets>
    <sheet name="ÁREA 01" sheetId="1" r:id="rId1"/>
    <sheet name="ÁREA 02" sheetId="4" r:id="rId2"/>
    <sheet name="ENERGIA 02 " sheetId="3" r:id="rId3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1" l="1"/>
  <c r="F10" i="1"/>
  <c r="H9" i="1"/>
  <c r="F9" i="1"/>
  <c r="F8" i="1"/>
  <c r="C8" i="1"/>
  <c r="E15" i="1"/>
  <c r="F7" i="1"/>
  <c r="E25" i="1"/>
  <c r="F25" i="1"/>
  <c r="C7" i="1" s="1"/>
  <c r="F6" i="1"/>
  <c r="C5" i="1"/>
  <c r="D23" i="1"/>
  <c r="D21" i="1"/>
  <c r="H21" i="1"/>
  <c r="F15" i="1" l="1"/>
  <c r="F3" i="1"/>
  <c r="E18" i="1"/>
  <c r="E21" i="1"/>
  <c r="D24" i="4" l="1"/>
  <c r="F24" i="4" s="1"/>
  <c r="E24" i="4"/>
  <c r="D25" i="4"/>
  <c r="F25" i="4" s="1"/>
  <c r="E25" i="4"/>
  <c r="D26" i="4"/>
  <c r="E26" i="4"/>
  <c r="F26" i="4"/>
  <c r="D27" i="4"/>
  <c r="F27" i="4" s="1"/>
  <c r="E27" i="4"/>
  <c r="D28" i="4"/>
  <c r="F28" i="4" s="1"/>
  <c r="E28" i="4"/>
  <c r="D29" i="4"/>
  <c r="E29" i="4"/>
  <c r="F29" i="4" s="1"/>
  <c r="D30" i="4"/>
  <c r="E30" i="4"/>
  <c r="F30" i="4"/>
  <c r="D31" i="4"/>
  <c r="F31" i="4" s="1"/>
  <c r="E31" i="4"/>
  <c r="D32" i="4"/>
  <c r="F32" i="4" s="1"/>
  <c r="E32" i="4"/>
  <c r="D22" i="1"/>
  <c r="B18" i="1"/>
  <c r="E21" i="4"/>
  <c r="E24" i="3" l="1"/>
  <c r="F15" i="4" l="1"/>
  <c r="E23" i="4" l="1"/>
  <c r="E22" i="4"/>
  <c r="E18" i="4"/>
  <c r="B18" i="4"/>
  <c r="D21" i="4" s="1"/>
  <c r="E15" i="4"/>
  <c r="E23" i="1"/>
  <c r="E24" i="1"/>
  <c r="E26" i="1"/>
  <c r="E27" i="1"/>
  <c r="E28" i="1"/>
  <c r="E29" i="1"/>
  <c r="E30" i="1"/>
  <c r="E31" i="1"/>
  <c r="E32" i="1"/>
  <c r="E22" i="1"/>
  <c r="C10" i="4" l="1"/>
  <c r="D25" i="1"/>
  <c r="D24" i="1"/>
  <c r="D30" i="1"/>
  <c r="D26" i="1"/>
  <c r="D32" i="1"/>
  <c r="D28" i="1"/>
  <c r="F28" i="1" s="1"/>
  <c r="C10" i="1" s="1"/>
  <c r="D31" i="1"/>
  <c r="D27" i="1"/>
  <c r="F27" i="1" s="1"/>
  <c r="C9" i="1" s="1"/>
  <c r="C13" i="4"/>
  <c r="D29" i="1"/>
  <c r="F21" i="4"/>
  <c r="C3" i="4" s="1"/>
  <c r="D23" i="4"/>
  <c r="F23" i="4" s="1"/>
  <c r="C5" i="4" s="1"/>
  <c r="C8" i="4"/>
  <c r="C11" i="4"/>
  <c r="C14" i="4"/>
  <c r="D22" i="4"/>
  <c r="F22" i="4" s="1"/>
  <c r="C4" i="4" s="1"/>
  <c r="C7" i="4"/>
  <c r="C6" i="4"/>
  <c r="C9" i="4"/>
  <c r="C12" i="4"/>
  <c r="E32" i="3"/>
  <c r="E31" i="3"/>
  <c r="E30" i="3"/>
  <c r="E29" i="3"/>
  <c r="E28" i="3"/>
  <c r="E27" i="3"/>
  <c r="E26" i="3"/>
  <c r="E25" i="3"/>
  <c r="E23" i="3"/>
  <c r="E22" i="3"/>
  <c r="E21" i="3"/>
  <c r="B18" i="3"/>
  <c r="E15" i="3"/>
  <c r="F30" i="1"/>
  <c r="C12" i="1" s="1"/>
  <c r="F22" i="1"/>
  <c r="C4" i="1" s="1"/>
  <c r="F4" i="1" s="1"/>
  <c r="D30" i="3" l="1"/>
  <c r="F30" i="3" s="1"/>
  <c r="C12" i="3" s="1"/>
  <c r="D24" i="3"/>
  <c r="C15" i="4"/>
  <c r="F32" i="1"/>
  <c r="C14" i="1" s="1"/>
  <c r="F21" i="1"/>
  <c r="C3" i="1" s="1"/>
  <c r="D25" i="3"/>
  <c r="F25" i="3" s="1"/>
  <c r="C7" i="3" s="1"/>
  <c r="F24" i="1"/>
  <c r="C6" i="1" s="1"/>
  <c r="D28" i="3"/>
  <c r="F28" i="3" s="1"/>
  <c r="C10" i="3" s="1"/>
  <c r="D23" i="3"/>
  <c r="F23" i="3" s="1"/>
  <c r="C5" i="3" s="1"/>
  <c r="D31" i="3"/>
  <c r="F31" i="3" s="1"/>
  <c r="C13" i="3" s="1"/>
  <c r="D26" i="3"/>
  <c r="F26" i="3" s="1"/>
  <c r="C8" i="3" s="1"/>
  <c r="F23" i="1"/>
  <c r="F31" i="1"/>
  <c r="C13" i="1" s="1"/>
  <c r="D21" i="3"/>
  <c r="F21" i="3" s="1"/>
  <c r="C3" i="3" s="1"/>
  <c r="D29" i="3"/>
  <c r="F29" i="3" s="1"/>
  <c r="C11" i="3" s="1"/>
  <c r="F26" i="1"/>
  <c r="F24" i="3"/>
  <c r="C6" i="3" s="1"/>
  <c r="D32" i="3"/>
  <c r="F32" i="3" s="1"/>
  <c r="C14" i="3" s="1"/>
  <c r="F29" i="1"/>
  <c r="C11" i="1" s="1"/>
  <c r="D27" i="3"/>
  <c r="F27" i="3" s="1"/>
  <c r="C9" i="3" s="1"/>
  <c r="D22" i="3"/>
  <c r="F22" i="3" s="1"/>
  <c r="C4" i="3" s="1"/>
  <c r="C15" i="1" l="1"/>
  <c r="C15" i="3"/>
</calcChain>
</file>

<file path=xl/sharedStrings.xml><?xml version="1.0" encoding="utf-8"?>
<sst xmlns="http://schemas.openxmlformats.org/spreadsheetml/2006/main" count="195" uniqueCount="49">
  <si>
    <t>Périodo de Competência</t>
  </si>
  <si>
    <t>Data limite de pgto = 5º dia útil do mês seguinte ao vcto</t>
  </si>
  <si>
    <t xml:space="preserve">Valor Devido </t>
  </si>
  <si>
    <t>Data do pagamento</t>
  </si>
  <si>
    <t>Valor Pago</t>
  </si>
  <si>
    <t>Diferença</t>
  </si>
  <si>
    <t>Ocorrência</t>
  </si>
  <si>
    <t>Dias de Atraso</t>
  </si>
  <si>
    <t>Multa 2% +juros 0,3% a.d.</t>
  </si>
  <si>
    <t>Multa Aplicavél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</si>
  <si>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</si>
  <si>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</si>
  <si>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</si>
  <si>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</si>
  <si>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</si>
  <si>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</si>
  <si>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</si>
  <si>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</si>
  <si>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</si>
  <si>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</si>
  <si>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</si>
  <si>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</si>
  <si>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</t>
  </si>
  <si>
    <t>-</t>
  </si>
  <si>
    <t>Valor concessão</t>
  </si>
  <si>
    <t>Valor dia normal</t>
  </si>
  <si>
    <t>Competência</t>
  </si>
  <si>
    <t>Dias Normais</t>
  </si>
  <si>
    <t>Normais</t>
  </si>
  <si>
    <t>Mínimo</t>
  </si>
  <si>
    <t>Total</t>
  </si>
  <si>
    <t>30 recesso</t>
  </si>
  <si>
    <t>30 normais</t>
  </si>
  <si>
    <t>13 normais 17 recesso</t>
  </si>
  <si>
    <t>Valor concessão (Pós 18/01</t>
  </si>
  <si>
    <t>Valor concessão (Até 17/01)</t>
  </si>
  <si>
    <t>0 normal</t>
  </si>
  <si>
    <t>CONTRATO 003/2019 - FABRI - CONCESSÃO 2021</t>
  </si>
  <si>
    <t>CONTRATO 003/2019 - FABRI - ENERGIA 2021</t>
  </si>
  <si>
    <t>Suspenso</t>
  </si>
  <si>
    <t>Valor concessão (Até 17/01/2021)</t>
  </si>
  <si>
    <t>Valor concessão (Pós 18/01/2021)</t>
  </si>
  <si>
    <t>TOTAL DE CRÉDITOS = CONCESSÃO + ENERGIA</t>
  </si>
  <si>
    <t>Abatimento</t>
  </si>
  <si>
    <t>ABATIMENTO</t>
  </si>
  <si>
    <t>SALDO RESMANECENTE</t>
  </si>
  <si>
    <t>Abatidos R$ 76,00</t>
  </si>
  <si>
    <t>Pagamento a menor</t>
  </si>
  <si>
    <t>Pagamento a maior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</si>
</sst>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R$ &quot;* #,##0.00_-;&quot;-R$ &quot;* #,##0.00_-;_-&quot;R$ &quot;* \-??_-;_-@_-"/>
    <numFmt numFmtId="165" formatCode="[$-416]d/m/yyyy"/>
    <numFmt numFmtId="166" formatCode="&quot;R$ &quot;#,##0.00"/>
    <numFmt numFmtId="167" formatCode="[$-416]mmm/yy"/>
    <numFmt numFmtId="168" formatCode="&quot;R$ &quot;#,##0.00;[Red]&quot;-R$ &quot;#,##0.00"/>
    <numFmt numFmtId="169" formatCode="&quot;R$&quot;#,##0.00"/>
    <numFmt numFmtId="170" formatCode="_(&quot;R$ &quot;* #,##0.00_);_(&quot;R$ &quot;* \(#,##0.00\);_(&quot;R$ &quot;* \-??_);_(@_)"/>
    <numFmt numFmtId="171" formatCode="&quot;R$&quot;\ #,##0.00"/>
  </numFmts>
  <fonts count="12" x14ac:knownFonts="1">
    <font>
      <sz val="11"/>
      <color rgb="FF000000"/>
      <name val="Calibri"/>
      <family val="2"/>
      <charset val="1"/>
    </font>
    <font>
      <b/>
      <sz val="16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8"/>
      <name val="Calibri"/>
      <family val="2"/>
      <charset val="1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8" fillId="0" borderId="0" applyBorder="0" applyProtection="0"/>
    <xf numFmtId="164" fontId="8" fillId="0" borderId="0" applyBorder="0" applyProtection="0"/>
  </cellStyleXfs>
  <cellXfs count="110">
    <xf numFmtId="0" fontId="0" fillId="0" borderId="0" xfId="0"/>
    <xf numFmtId="0" fontId="0" fillId="2" borderId="0" xfId="0" applyFill="1"/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166" fontId="4" fillId="2" borderId="7" xfId="0" applyNumberFormat="1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6" fontId="4" fillId="2" borderId="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165" fontId="4" fillId="2" borderId="11" xfId="0" applyNumberFormat="1" applyFont="1" applyFill="1" applyBorder="1" applyAlignment="1">
      <alignment horizontal="center" vertical="center" wrapText="1"/>
    </xf>
    <xf numFmtId="166" fontId="4" fillId="2" borderId="1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166" fontId="4" fillId="2" borderId="12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66" fontId="5" fillId="2" borderId="11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165" fontId="4" fillId="2" borderId="15" xfId="0" applyNumberFormat="1" applyFont="1" applyFill="1" applyBorder="1" applyAlignment="1">
      <alignment horizontal="center" vertical="center" wrapText="1"/>
    </xf>
    <xf numFmtId="166" fontId="4" fillId="2" borderId="15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66" fontId="4" fillId="2" borderId="16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8" fontId="2" fillId="2" borderId="5" xfId="0" applyNumberFormat="1" applyFont="1" applyFill="1" applyBorder="1" applyAlignment="1">
      <alignment horizontal="center" vertical="center" wrapText="1"/>
    </xf>
    <xf numFmtId="165" fontId="4" fillId="2" borderId="0" xfId="0" applyNumberFormat="1" applyFont="1" applyFill="1" applyBorder="1" applyAlignment="1">
      <alignment horizontal="center" vertical="center" wrapText="1"/>
    </xf>
    <xf numFmtId="166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169" fontId="4" fillId="2" borderId="0" xfId="0" applyNumberFormat="1" applyFont="1" applyFill="1"/>
    <xf numFmtId="166" fontId="4" fillId="2" borderId="0" xfId="0" applyNumberFormat="1" applyFont="1" applyFill="1" applyAlignment="1"/>
    <xf numFmtId="169" fontId="4" fillId="2" borderId="0" xfId="0" applyNumberFormat="1" applyFont="1" applyFill="1" applyAlignment="1"/>
    <xf numFmtId="0" fontId="4" fillId="2" borderId="0" xfId="0" applyFont="1" applyFill="1" applyAlignment="1"/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166" fontId="2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70" fontId="4" fillId="2" borderId="0" xfId="1" applyFont="1" applyFill="1" applyBorder="1" applyAlignment="1" applyProtection="1"/>
    <xf numFmtId="166" fontId="0" fillId="0" borderId="17" xfId="0" applyNumberFormat="1" applyBorder="1"/>
    <xf numFmtId="166" fontId="4" fillId="2" borderId="20" xfId="0" applyNumberFormat="1" applyFont="1" applyFill="1" applyBorder="1" applyAlignment="1">
      <alignment horizontal="center"/>
    </xf>
    <xf numFmtId="166" fontId="4" fillId="2" borderId="0" xfId="0" applyNumberFormat="1" applyFont="1" applyFill="1" applyBorder="1" applyAlignment="1">
      <alignment horizontal="left"/>
    </xf>
    <xf numFmtId="166" fontId="4" fillId="2" borderId="0" xfId="0" applyNumberFormat="1" applyFont="1" applyFill="1" applyBorder="1"/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2" borderId="0" xfId="0" applyFont="1" applyFill="1" applyBorder="1" applyAlignment="1">
      <alignment vertical="center"/>
    </xf>
    <xf numFmtId="0" fontId="3" fillId="2" borderId="23" xfId="0" applyFont="1" applyFill="1" applyBorder="1"/>
    <xf numFmtId="166" fontId="0" fillId="2" borderId="25" xfId="0" applyNumberFormat="1" applyFill="1" applyBorder="1" applyAlignment="1">
      <alignment horizontal="center"/>
    </xf>
    <xf numFmtId="166" fontId="0" fillId="2" borderId="26" xfId="0" applyNumberFormat="1" applyFill="1" applyBorder="1" applyAlignment="1">
      <alignment horizontal="center" vertical="center"/>
    </xf>
    <xf numFmtId="0" fontId="3" fillId="2" borderId="9" xfId="0" applyFont="1" applyFill="1" applyBorder="1"/>
    <xf numFmtId="166" fontId="0" fillId="2" borderId="11" xfId="0" applyNumberFormat="1" applyFill="1" applyBorder="1" applyAlignment="1">
      <alignment horizontal="center"/>
    </xf>
    <xf numFmtId="166" fontId="0" fillId="2" borderId="12" xfId="0" applyNumberFormat="1" applyFill="1" applyBorder="1" applyAlignment="1">
      <alignment horizontal="center"/>
    </xf>
    <xf numFmtId="0" fontId="7" fillId="2" borderId="0" xfId="0" applyFont="1" applyFill="1"/>
    <xf numFmtId="0" fontId="0" fillId="2" borderId="0" xfId="0" applyFill="1" applyBorder="1"/>
    <xf numFmtId="166" fontId="0" fillId="2" borderId="0" xfId="0" applyNumberFormat="1" applyFill="1"/>
    <xf numFmtId="14" fontId="9" fillId="4" borderId="30" xfId="0" applyNumberFormat="1" applyFont="1" applyFill="1" applyBorder="1" applyAlignment="1">
      <alignment horizontal="center" vertical="center" wrapText="1"/>
    </xf>
    <xf numFmtId="14" fontId="9" fillId="4" borderId="10" xfId="0" applyNumberFormat="1" applyFont="1" applyFill="1" applyBorder="1" applyAlignment="1">
      <alignment horizontal="center" vertical="center" wrapText="1"/>
    </xf>
    <xf numFmtId="14" fontId="9" fillId="0" borderId="10" xfId="0" applyNumberFormat="1" applyFont="1" applyFill="1" applyBorder="1" applyAlignment="1">
      <alignment horizontal="center" vertical="center" wrapText="1"/>
    </xf>
    <xf numFmtId="14" fontId="0" fillId="0" borderId="14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3" fillId="2" borderId="6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4" borderId="24" xfId="0" applyFill="1" applyBorder="1" applyAlignment="1"/>
    <xf numFmtId="0" fontId="0" fillId="4" borderId="25" xfId="0" applyFill="1" applyBorder="1" applyAlignment="1">
      <alignment horizontal="center"/>
    </xf>
    <xf numFmtId="0" fontId="0" fillId="4" borderId="10" xfId="0" applyFill="1" applyBorder="1" applyAlignment="1"/>
    <xf numFmtId="0" fontId="0" fillId="4" borderId="10" xfId="0" applyFill="1" applyBorder="1"/>
    <xf numFmtId="4" fontId="0" fillId="2" borderId="0" xfId="0" applyNumberFormat="1" applyFill="1"/>
    <xf numFmtId="171" fontId="4" fillId="2" borderId="0" xfId="0" applyNumberFormat="1" applyFont="1" applyFill="1" applyBorder="1" applyAlignment="1">
      <alignment horizontal="center" vertical="center" wrapText="1"/>
    </xf>
    <xf numFmtId="167" fontId="2" fillId="0" borderId="9" xfId="0" applyNumberFormat="1" applyFont="1" applyFill="1" applyBorder="1" applyAlignment="1">
      <alignment horizontal="left" vertical="center" wrapText="1"/>
    </xf>
    <xf numFmtId="14" fontId="9" fillId="0" borderId="30" xfId="0" applyNumberFormat="1" applyFont="1" applyFill="1" applyBorder="1" applyAlignment="1">
      <alignment horizontal="center" vertical="center" wrapText="1"/>
    </xf>
    <xf numFmtId="166" fontId="4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66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 wrapText="1"/>
    </xf>
    <xf numFmtId="171" fontId="0" fillId="2" borderId="0" xfId="0" applyNumberFormat="1" applyFill="1"/>
    <xf numFmtId="0" fontId="3" fillId="0" borderId="9" xfId="0" applyFont="1" applyFill="1" applyBorder="1"/>
    <xf numFmtId="0" fontId="0" fillId="0" borderId="10" xfId="0" applyFill="1" applyBorder="1"/>
    <xf numFmtId="0" fontId="0" fillId="0" borderId="11" xfId="0" applyFill="1" applyBorder="1" applyAlignment="1">
      <alignment horizontal="center"/>
    </xf>
    <xf numFmtId="166" fontId="0" fillId="0" borderId="11" xfId="0" applyNumberFormat="1" applyFill="1" applyBorder="1" applyAlignment="1">
      <alignment horizontal="center"/>
    </xf>
    <xf numFmtId="166" fontId="0" fillId="0" borderId="12" xfId="0" applyNumberFormat="1" applyFill="1" applyBorder="1" applyAlignment="1">
      <alignment horizontal="center"/>
    </xf>
    <xf numFmtId="0" fontId="3" fillId="0" borderId="27" xfId="0" applyFont="1" applyFill="1" applyBorder="1"/>
    <xf numFmtId="0" fontId="0" fillId="0" borderId="11" xfId="0" applyFill="1" applyBorder="1" applyAlignment="1">
      <alignment horizontal="center" vertical="center"/>
    </xf>
    <xf numFmtId="166" fontId="0" fillId="0" borderId="29" xfId="0" applyNumberFormat="1" applyFill="1" applyBorder="1" applyAlignment="1">
      <alignment horizontal="center"/>
    </xf>
    <xf numFmtId="0" fontId="3" fillId="0" borderId="13" xfId="0" applyFont="1" applyFill="1" applyBorder="1"/>
    <xf numFmtId="0" fontId="0" fillId="0" borderId="14" xfId="0" applyFill="1" applyBorder="1"/>
    <xf numFmtId="0" fontId="0" fillId="0" borderId="15" xfId="0" applyFill="1" applyBorder="1" applyAlignment="1">
      <alignment horizontal="center" vertical="center"/>
    </xf>
    <xf numFmtId="166" fontId="0" fillId="0" borderId="15" xfId="0" applyNumberFormat="1" applyFill="1" applyBorder="1" applyAlignment="1">
      <alignment horizontal="center"/>
    </xf>
    <xf numFmtId="166" fontId="0" fillId="0" borderId="16" xfId="0" applyNumberFormat="1" applyFill="1" applyBorder="1" applyAlignment="1">
      <alignment horizontal="center"/>
    </xf>
    <xf numFmtId="166" fontId="0" fillId="0" borderId="28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4" fontId="11" fillId="2" borderId="0" xfId="0" applyNumberFormat="1" applyFont="1" applyFill="1"/>
    <xf numFmtId="171" fontId="11" fillId="2" borderId="0" xfId="0" applyNumberFormat="1" applyFont="1" applyFill="1"/>
    <xf numFmtId="0" fontId="1" fillId="2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/>
    </xf>
  </cellXfs>
  <cellStyles count="3">
    <cellStyle name="Moeda" xfId="1" builtinId="4"/>
    <cellStyle name="Moeda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40"/>
  <sheetViews>
    <sheetView tabSelected="1" zoomScaleNormal="100" workbookViewId="0">
      <selection activeCell="A11" sqref="A11"/>
    </sheetView>
  </sheetViews>
  <sheetFormatPr defaultColWidth="9.140625" defaultRowHeight="15" x14ac:dyDescent="0.25"/>
  <cols>
    <col min="1" max="1" width="16.42578125" style="1" customWidth="1"/>
    <col min="2" max="2" width="22.140625" style="1" customWidth="1"/>
    <col min="3" max="3" width="16.85546875" style="1" customWidth="1"/>
    <col min="4" max="11" width="15.7109375" style="1" customWidth="1"/>
    <col min="12" max="1025" width="9.140625" style="1"/>
  </cols>
  <sheetData>
    <row r="1" spans="1:11" ht="21.75" thickBot="1" x14ac:dyDescent="0.4">
      <c r="A1" s="104" t="s">
        <v>37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45.75" customHeight="1" thickBot="1" x14ac:dyDescent="0.3">
      <c r="A2" s="2" t="s">
        <v>0</v>
      </c>
      <c r="B2" s="3" t="s">
        <v>1</v>
      </c>
      <c r="C2" s="4" t="s">
        <v>2</v>
      </c>
      <c r="D2" s="4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105" t="s">
        <v>8</v>
      </c>
      <c r="J2" s="105"/>
      <c r="K2" s="6" t="s">
        <v>9</v>
      </c>
    </row>
    <row r="3" spans="1:11" x14ac:dyDescent="0.25">
      <c r="A3" s="7" t="s">
        <v>10</v>
      </c>
      <c r="B3" s="57">
        <v>44232</v>
      </c>
      <c r="C3" s="8">
        <f>F21</f>
        <v>703.6436666666666</v>
      </c>
      <c r="D3" s="9">
        <v>44228</v>
      </c>
      <c r="E3" s="8">
        <v>703.64</v>
      </c>
      <c r="F3" s="8">
        <f>C3-E3</f>
        <v>3.6666666666178571E-3</v>
      </c>
      <c r="G3" s="10"/>
      <c r="H3" s="10">
        <v>0</v>
      </c>
      <c r="I3" s="8"/>
      <c r="J3" s="8"/>
      <c r="K3" s="11"/>
    </row>
    <row r="4" spans="1:11" x14ac:dyDescent="0.25">
      <c r="A4" s="75" t="s">
        <v>11</v>
      </c>
      <c r="B4" s="73">
        <v>44260</v>
      </c>
      <c r="C4" s="8">
        <f t="shared" ref="C4:C14" si="0">F22</f>
        <v>715.9375</v>
      </c>
      <c r="D4" s="76" t="s">
        <v>43</v>
      </c>
      <c r="E4" s="77">
        <v>715.94</v>
      </c>
      <c r="F4" s="8">
        <f>C4-E4</f>
        <v>-2.5000000000545697E-3</v>
      </c>
      <c r="G4" s="79" t="s">
        <v>43</v>
      </c>
      <c r="H4" s="79">
        <v>0</v>
      </c>
      <c r="I4" s="14"/>
      <c r="J4" s="14"/>
      <c r="K4" s="16"/>
    </row>
    <row r="5" spans="1:11" ht="30" x14ac:dyDescent="0.25">
      <c r="A5" s="75" t="s">
        <v>12</v>
      </c>
      <c r="B5" s="73">
        <v>44294</v>
      </c>
      <c r="C5" s="8">
        <f>F23</f>
        <v>715.9375</v>
      </c>
      <c r="D5" s="76">
        <v>44293</v>
      </c>
      <c r="E5" s="77">
        <v>639.94000000000005</v>
      </c>
      <c r="F5" s="74">
        <v>0</v>
      </c>
      <c r="G5" s="79" t="s">
        <v>46</v>
      </c>
      <c r="H5" s="79">
        <v>0</v>
      </c>
      <c r="I5" s="14"/>
      <c r="J5" s="14"/>
      <c r="K5" s="16"/>
    </row>
    <row r="6" spans="1:11" ht="30" x14ac:dyDescent="0.25">
      <c r="A6" s="72" t="s">
        <v>13</v>
      </c>
      <c r="B6" s="73">
        <v>44323</v>
      </c>
      <c r="C6" s="8">
        <f t="shared" si="0"/>
        <v>715.9375</v>
      </c>
      <c r="D6" s="76">
        <v>44320</v>
      </c>
      <c r="E6" s="77">
        <v>639.94000000000005</v>
      </c>
      <c r="F6" s="74">
        <f>C6-E6</f>
        <v>75.997499999999945</v>
      </c>
      <c r="G6" s="78" t="s">
        <v>47</v>
      </c>
      <c r="H6" s="79">
        <v>0</v>
      </c>
      <c r="I6" s="14"/>
      <c r="J6" s="14"/>
      <c r="K6" s="16"/>
    </row>
    <row r="7" spans="1:11" ht="30" x14ac:dyDescent="0.25">
      <c r="A7" s="72" t="s">
        <v>14</v>
      </c>
      <c r="B7" s="59">
        <v>44355</v>
      </c>
      <c r="C7" s="8">
        <f>F25</f>
        <v>715.9375</v>
      </c>
      <c r="D7" s="76">
        <v>44354</v>
      </c>
      <c r="E7" s="77">
        <v>791.94</v>
      </c>
      <c r="F7" s="74">
        <f>C7-E7</f>
        <v>-76.002500000000055</v>
      </c>
      <c r="G7" s="78" t="s">
        <v>48</v>
      </c>
      <c r="H7" s="79">
        <v>0</v>
      </c>
      <c r="I7" s="14"/>
      <c r="J7" s="14"/>
      <c r="K7" s="16"/>
    </row>
    <row r="8" spans="1:11" x14ac:dyDescent="0.25">
      <c r="A8" s="75" t="s">
        <v>15</v>
      </c>
      <c r="B8" s="59">
        <v>44384</v>
      </c>
      <c r="C8" s="8">
        <f>F26</f>
        <v>715.9375</v>
      </c>
      <c r="D8" s="76">
        <v>44382</v>
      </c>
      <c r="E8" s="77">
        <v>715.94</v>
      </c>
      <c r="F8" s="74">
        <f>C8-E8</f>
        <v>-2.5000000000545697E-3</v>
      </c>
      <c r="G8" s="78"/>
      <c r="H8" s="78">
        <v>0</v>
      </c>
      <c r="I8" s="14"/>
      <c r="J8" s="14"/>
      <c r="K8" s="16"/>
    </row>
    <row r="9" spans="1:11" x14ac:dyDescent="0.25">
      <c r="A9" s="75" t="s">
        <v>16</v>
      </c>
      <c r="B9" s="59">
        <v>44414</v>
      </c>
      <c r="C9" s="8">
        <f t="shared" si="0"/>
        <v>715.9375</v>
      </c>
      <c r="D9" s="76">
        <v>44417</v>
      </c>
      <c r="E9" s="77">
        <v>715.94</v>
      </c>
      <c r="F9" s="74">
        <f>C9-E9</f>
        <v>-2.5000000000545697E-3</v>
      </c>
      <c r="G9" s="80"/>
      <c r="H9" s="78">
        <f>D9-B9</f>
        <v>3</v>
      </c>
      <c r="I9" s="14"/>
      <c r="J9" s="14"/>
      <c r="K9" s="16"/>
    </row>
    <row r="10" spans="1:11" x14ac:dyDescent="0.25">
      <c r="A10" s="12" t="s">
        <v>17</v>
      </c>
      <c r="B10" s="58">
        <v>44447</v>
      </c>
      <c r="C10" s="8">
        <f t="shared" si="0"/>
        <v>715.9375</v>
      </c>
      <c r="D10" s="13">
        <v>44441</v>
      </c>
      <c r="E10" s="14">
        <v>715.94</v>
      </c>
      <c r="F10" s="8">
        <f>C10-E10</f>
        <v>-2.5000000000545697E-3</v>
      </c>
      <c r="G10" s="18"/>
      <c r="H10" s="15">
        <v>0</v>
      </c>
      <c r="I10" s="14"/>
      <c r="J10" s="14"/>
      <c r="K10" s="16"/>
    </row>
    <row r="11" spans="1:11" x14ac:dyDescent="0.25">
      <c r="A11" s="12" t="s">
        <v>18</v>
      </c>
      <c r="B11" s="58">
        <v>44476</v>
      </c>
      <c r="C11" s="8">
        <f t="shared" si="0"/>
        <v>715.9375</v>
      </c>
      <c r="D11" s="13">
        <v>44473</v>
      </c>
      <c r="E11" s="14">
        <v>715.94</v>
      </c>
      <c r="F11" s="14">
        <f>C11-E11</f>
        <v>-2.5000000000545697E-3</v>
      </c>
      <c r="G11" s="17"/>
      <c r="H11" s="15">
        <v>0</v>
      </c>
      <c r="I11" s="14"/>
      <c r="J11" s="14"/>
      <c r="K11" s="16"/>
    </row>
    <row r="12" spans="1:11" x14ac:dyDescent="0.25">
      <c r="A12" s="75" t="s">
        <v>19</v>
      </c>
      <c r="B12" s="59"/>
      <c r="C12" s="8">
        <f t="shared" si="0"/>
        <v>715.9375</v>
      </c>
      <c r="D12" s="13"/>
      <c r="E12" s="14"/>
      <c r="F12" s="14"/>
      <c r="G12" s="15"/>
      <c r="H12" s="15"/>
      <c r="I12" s="14"/>
      <c r="J12" s="14"/>
      <c r="K12" s="16"/>
    </row>
    <row r="13" spans="1:11" x14ac:dyDescent="0.25">
      <c r="A13" s="12" t="s">
        <v>20</v>
      </c>
      <c r="B13" s="59"/>
      <c r="C13" s="8">
        <f t="shared" si="0"/>
        <v>715.9375</v>
      </c>
      <c r="D13" s="13"/>
      <c r="E13" s="14"/>
      <c r="F13" s="14"/>
      <c r="G13" s="15"/>
      <c r="H13" s="15"/>
      <c r="I13" s="14"/>
      <c r="J13" s="14"/>
      <c r="K13" s="16"/>
    </row>
    <row r="14" spans="1:11" ht="15.75" thickBot="1" x14ac:dyDescent="0.3">
      <c r="A14" s="19" t="s">
        <v>21</v>
      </c>
      <c r="B14" s="60"/>
      <c r="C14" s="8">
        <f t="shared" si="0"/>
        <v>715.9375</v>
      </c>
      <c r="D14" s="20"/>
      <c r="E14" s="14"/>
      <c r="F14" s="21"/>
      <c r="G14" s="22"/>
      <c r="H14" s="22"/>
      <c r="I14" s="21"/>
      <c r="J14" s="21"/>
      <c r="K14" s="23"/>
    </row>
    <row r="15" spans="1:11" ht="15.75" customHeight="1" thickBot="1" x14ac:dyDescent="0.3">
      <c r="A15" s="106" t="s">
        <v>22</v>
      </c>
      <c r="B15" s="106"/>
      <c r="C15" s="24">
        <f>SUM(C3:C14)</f>
        <v>8578.9561666666668</v>
      </c>
      <c r="D15" s="25" t="s">
        <v>23</v>
      </c>
      <c r="E15" s="26">
        <f>SUM(E3:E14)</f>
        <v>6355.1600000000017</v>
      </c>
      <c r="F15" s="71">
        <f>SUM(F3:F14)</f>
        <v>-1.3833333333764131E-2</v>
      </c>
      <c r="G15" s="28"/>
      <c r="H15" s="28"/>
      <c r="I15" s="28"/>
      <c r="J15" s="28"/>
      <c r="K15" s="28"/>
    </row>
    <row r="16" spans="1:11" ht="15.75" thickBot="1" x14ac:dyDescent="0.3">
      <c r="A16" s="29"/>
      <c r="B16" s="29"/>
      <c r="C16" s="29"/>
      <c r="D16" s="29"/>
      <c r="E16" s="29"/>
      <c r="F16" s="29"/>
      <c r="G16" s="30"/>
      <c r="H16" s="31"/>
      <c r="I16" s="32"/>
      <c r="J16" s="33"/>
      <c r="K16" s="29"/>
    </row>
    <row r="17" spans="1:11" ht="45.75" thickBot="1" x14ac:dyDescent="0.3">
      <c r="A17" s="34" t="s">
        <v>40</v>
      </c>
      <c r="B17" s="35" t="s">
        <v>25</v>
      </c>
      <c r="C17" s="36"/>
      <c r="D17" s="34" t="s">
        <v>41</v>
      </c>
      <c r="E17" s="35" t="s">
        <v>25</v>
      </c>
      <c r="F17" s="38"/>
      <c r="G17" s="39"/>
      <c r="H17" s="39"/>
      <c r="I17" s="33"/>
      <c r="J17" s="33"/>
      <c r="K17" s="33"/>
    </row>
    <row r="18" spans="1:11" ht="15.75" thickBot="1" x14ac:dyDescent="0.3">
      <c r="A18" s="101">
        <v>2776.97</v>
      </c>
      <c r="B18" s="41">
        <f>A18/30</f>
        <v>92.565666666666658</v>
      </c>
      <c r="C18" s="42"/>
      <c r="D18" s="101">
        <v>2863.75</v>
      </c>
      <c r="E18" s="41">
        <f>D18/30</f>
        <v>95.458333333333329</v>
      </c>
      <c r="F18" s="43"/>
      <c r="G18" s="30"/>
      <c r="K18" s="33"/>
    </row>
    <row r="19" spans="1:11" ht="15.75" thickBot="1" x14ac:dyDescent="0.3">
      <c r="A19" s="29"/>
      <c r="B19" s="29"/>
      <c r="C19" s="29"/>
      <c r="D19" s="29"/>
      <c r="E19" s="29"/>
      <c r="F19" s="29"/>
      <c r="G19" s="30"/>
      <c r="H19" s="103">
        <v>-791.94191666666666</v>
      </c>
      <c r="I19" s="102" t="s">
        <v>42</v>
      </c>
      <c r="K19" s="33"/>
    </row>
    <row r="20" spans="1:11" ht="15.75" thickBot="1" x14ac:dyDescent="0.3">
      <c r="A20" s="107" t="s">
        <v>26</v>
      </c>
      <c r="B20" s="107"/>
      <c r="C20" s="63" t="s">
        <v>27</v>
      </c>
      <c r="D20" s="64" t="s">
        <v>28</v>
      </c>
      <c r="E20" s="64" t="s">
        <v>29</v>
      </c>
      <c r="F20" s="65" t="s">
        <v>30</v>
      </c>
      <c r="G20" s="82"/>
      <c r="H20" s="70">
        <v>715.94</v>
      </c>
      <c r="I20" s="47" t="s">
        <v>44</v>
      </c>
      <c r="K20" s="33"/>
    </row>
    <row r="21" spans="1:11" x14ac:dyDescent="0.25">
      <c r="A21" s="62" t="s">
        <v>10</v>
      </c>
      <c r="B21" s="97" t="s">
        <v>31</v>
      </c>
      <c r="C21" s="67">
        <v>0</v>
      </c>
      <c r="D21" s="49">
        <f>C21*$B$18</f>
        <v>0</v>
      </c>
      <c r="E21" s="49">
        <f>((A18/30)*17+(D18/30)*13)*25%</f>
        <v>703.6436666666666</v>
      </c>
      <c r="F21" s="50">
        <f t="shared" ref="F21:F32" si="1">IF(D21&gt;E21,D21,E21)</f>
        <v>703.6436666666666</v>
      </c>
      <c r="G21" s="82"/>
      <c r="H21" s="82">
        <f>H20+H19</f>
        <v>-76.001916666666602</v>
      </c>
      <c r="I21" s="47" t="s">
        <v>45</v>
      </c>
      <c r="K21" s="33"/>
    </row>
    <row r="22" spans="1:11" x14ac:dyDescent="0.25">
      <c r="A22" s="51" t="s">
        <v>11</v>
      </c>
      <c r="B22" s="98" t="s">
        <v>31</v>
      </c>
      <c r="C22" s="61">
        <v>0</v>
      </c>
      <c r="D22" s="52">
        <f>C22*$E$18</f>
        <v>0</v>
      </c>
      <c r="E22" s="52">
        <f>$D$18*25%</f>
        <v>715.9375</v>
      </c>
      <c r="F22" s="53">
        <f t="shared" si="1"/>
        <v>715.9375</v>
      </c>
      <c r="G22" s="82"/>
      <c r="H22" s="82"/>
      <c r="K22" s="29"/>
    </row>
    <row r="23" spans="1:11" x14ac:dyDescent="0.25">
      <c r="A23" s="51" t="s">
        <v>12</v>
      </c>
      <c r="B23" s="98" t="s">
        <v>31</v>
      </c>
      <c r="C23" s="61">
        <v>0</v>
      </c>
      <c r="D23" s="52">
        <f>C23*$E$18</f>
        <v>0</v>
      </c>
      <c r="E23" s="52">
        <f t="shared" ref="E23:E32" si="2">$D$18*25%</f>
        <v>715.9375</v>
      </c>
      <c r="F23" s="53">
        <f t="shared" si="1"/>
        <v>715.9375</v>
      </c>
      <c r="G23" s="82"/>
      <c r="H23" s="108"/>
      <c r="K23" s="29"/>
    </row>
    <row r="24" spans="1:11" x14ac:dyDescent="0.25">
      <c r="A24" s="83" t="s">
        <v>13</v>
      </c>
      <c r="B24" s="99" t="s">
        <v>31</v>
      </c>
      <c r="C24" s="85">
        <v>0</v>
      </c>
      <c r="D24" s="86">
        <f>C24*$E$18</f>
        <v>0</v>
      </c>
      <c r="E24" s="86">
        <f t="shared" si="2"/>
        <v>715.9375</v>
      </c>
      <c r="F24" s="87">
        <f t="shared" si="1"/>
        <v>715.9375</v>
      </c>
      <c r="H24" s="108"/>
      <c r="I24" s="33"/>
      <c r="J24" s="33"/>
      <c r="K24" s="29"/>
    </row>
    <row r="25" spans="1:11" x14ac:dyDescent="0.25">
      <c r="A25" s="88" t="s">
        <v>14</v>
      </c>
      <c r="B25" s="99" t="s">
        <v>31</v>
      </c>
      <c r="C25" s="89">
        <v>0</v>
      </c>
      <c r="D25" s="86">
        <f t="shared" ref="D25:D32" si="3">C25*$E$18</f>
        <v>0</v>
      </c>
      <c r="E25" s="86">
        <f>$D$18*25%</f>
        <v>715.9375</v>
      </c>
      <c r="F25" s="90">
        <f>IF(D25&gt;E25,D25,E25)</f>
        <v>715.9375</v>
      </c>
      <c r="H25" s="108"/>
      <c r="I25" s="33"/>
      <c r="J25" s="29"/>
      <c r="K25" s="29"/>
    </row>
    <row r="26" spans="1:11" x14ac:dyDescent="0.25">
      <c r="A26" s="83" t="s">
        <v>15</v>
      </c>
      <c r="B26" s="99" t="s">
        <v>31</v>
      </c>
      <c r="C26" s="89">
        <v>0</v>
      </c>
      <c r="D26" s="86">
        <f t="shared" si="3"/>
        <v>0</v>
      </c>
      <c r="E26" s="86">
        <f t="shared" si="2"/>
        <v>715.9375</v>
      </c>
      <c r="F26" s="90">
        <f t="shared" si="1"/>
        <v>715.9375</v>
      </c>
    </row>
    <row r="27" spans="1:11" x14ac:dyDescent="0.25">
      <c r="A27" s="83" t="s">
        <v>16</v>
      </c>
      <c r="B27" s="99" t="s">
        <v>31</v>
      </c>
      <c r="C27" s="89">
        <v>0</v>
      </c>
      <c r="D27" s="86">
        <f t="shared" si="3"/>
        <v>0</v>
      </c>
      <c r="E27" s="86">
        <f t="shared" si="2"/>
        <v>715.9375</v>
      </c>
      <c r="F27" s="90">
        <f t="shared" si="1"/>
        <v>715.9375</v>
      </c>
    </row>
    <row r="28" spans="1:11" x14ac:dyDescent="0.25">
      <c r="A28" s="83" t="s">
        <v>17</v>
      </c>
      <c r="B28" s="99" t="s">
        <v>31</v>
      </c>
      <c r="C28" s="89">
        <v>0</v>
      </c>
      <c r="D28" s="86">
        <f t="shared" si="3"/>
        <v>0</v>
      </c>
      <c r="E28" s="86">
        <f t="shared" si="2"/>
        <v>715.9375</v>
      </c>
      <c r="F28" s="90">
        <f t="shared" si="1"/>
        <v>715.9375</v>
      </c>
      <c r="H28" s="82"/>
    </row>
    <row r="29" spans="1:11" x14ac:dyDescent="0.25">
      <c r="A29" s="83" t="s">
        <v>18</v>
      </c>
      <c r="B29" s="99" t="s">
        <v>31</v>
      </c>
      <c r="C29" s="89">
        <v>0</v>
      </c>
      <c r="D29" s="86">
        <f t="shared" si="3"/>
        <v>0</v>
      </c>
      <c r="E29" s="86">
        <f t="shared" si="2"/>
        <v>715.9375</v>
      </c>
      <c r="F29" s="90">
        <f t="shared" si="1"/>
        <v>715.9375</v>
      </c>
      <c r="H29" s="82"/>
    </row>
    <row r="30" spans="1:11" x14ac:dyDescent="0.25">
      <c r="A30" s="88" t="s">
        <v>19</v>
      </c>
      <c r="B30" s="99"/>
      <c r="C30" s="89"/>
      <c r="D30" s="86">
        <f t="shared" si="3"/>
        <v>0</v>
      </c>
      <c r="E30" s="86">
        <f t="shared" si="2"/>
        <v>715.9375</v>
      </c>
      <c r="F30" s="90">
        <f t="shared" si="1"/>
        <v>715.9375</v>
      </c>
      <c r="G30" s="54"/>
    </row>
    <row r="31" spans="1:11" x14ac:dyDescent="0.25">
      <c r="A31" s="83" t="s">
        <v>20</v>
      </c>
      <c r="B31" s="99"/>
      <c r="C31" s="89"/>
      <c r="D31" s="86">
        <f t="shared" si="3"/>
        <v>0</v>
      </c>
      <c r="E31" s="86">
        <f t="shared" si="2"/>
        <v>715.9375</v>
      </c>
      <c r="F31" s="90">
        <f t="shared" si="1"/>
        <v>715.9375</v>
      </c>
    </row>
    <row r="32" spans="1:11" ht="15.75" thickBot="1" x14ac:dyDescent="0.3">
      <c r="A32" s="91" t="s">
        <v>21</v>
      </c>
      <c r="B32" s="100"/>
      <c r="C32" s="93"/>
      <c r="D32" s="94">
        <f t="shared" si="3"/>
        <v>0</v>
      </c>
      <c r="E32" s="94">
        <f t="shared" si="2"/>
        <v>715.9375</v>
      </c>
      <c r="F32" s="95">
        <f t="shared" si="1"/>
        <v>715.9375</v>
      </c>
      <c r="G32" s="54"/>
    </row>
    <row r="33" spans="3:6" x14ac:dyDescent="0.25">
      <c r="C33" s="55"/>
      <c r="D33" s="55"/>
      <c r="F33" s="56"/>
    </row>
    <row r="38" spans="3:6" x14ac:dyDescent="0.25">
      <c r="C38" s="56"/>
      <c r="D38" s="56"/>
      <c r="E38" s="56"/>
    </row>
    <row r="39" spans="3:6" x14ac:dyDescent="0.25">
      <c r="C39" s="56"/>
      <c r="D39" s="56"/>
      <c r="E39" s="56"/>
    </row>
    <row r="40" spans="3:6" x14ac:dyDescent="0.25">
      <c r="E40" s="56"/>
    </row>
  </sheetData>
  <mergeCells count="5">
    <mergeCell ref="A1:K1"/>
    <mergeCell ref="I2:J2"/>
    <mergeCell ref="A15:B15"/>
    <mergeCell ref="A20:B20"/>
    <mergeCell ref="H23:H25"/>
  </mergeCells>
  <phoneticPr fontId="10" type="noConversion"/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40"/>
  <sheetViews>
    <sheetView zoomScale="85" zoomScaleNormal="85" workbookViewId="0">
      <selection activeCell="B12" sqref="B12"/>
    </sheetView>
  </sheetViews>
  <sheetFormatPr defaultColWidth="9.140625" defaultRowHeight="15" x14ac:dyDescent="0.25"/>
  <cols>
    <col min="1" max="1" width="14.85546875" style="1" customWidth="1"/>
    <col min="2" max="2" width="22.140625" style="1" customWidth="1"/>
    <col min="3" max="3" width="16.85546875" style="1" customWidth="1"/>
    <col min="4" max="11" width="15.7109375" style="1" customWidth="1"/>
    <col min="12" max="1025" width="9.140625" style="1"/>
  </cols>
  <sheetData>
    <row r="1" spans="1:11" ht="21.75" thickBot="1" x14ac:dyDescent="0.4">
      <c r="A1" s="104" t="s">
        <v>37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45.75" customHeight="1" thickBot="1" x14ac:dyDescent="0.3">
      <c r="A2" s="2" t="s">
        <v>0</v>
      </c>
      <c r="B2" s="3" t="s">
        <v>1</v>
      </c>
      <c r="C2" s="4" t="s">
        <v>2</v>
      </c>
      <c r="D2" s="4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105" t="s">
        <v>8</v>
      </c>
      <c r="J2" s="105"/>
      <c r="K2" s="6" t="s">
        <v>9</v>
      </c>
    </row>
    <row r="3" spans="1:11" x14ac:dyDescent="0.25">
      <c r="A3" s="7" t="s">
        <v>10</v>
      </c>
      <c r="B3" s="57" t="s">
        <v>39</v>
      </c>
      <c r="C3" s="8">
        <f>F21</f>
        <v>72.898916666666665</v>
      </c>
      <c r="D3" s="9"/>
      <c r="E3" s="8"/>
      <c r="F3" s="8"/>
      <c r="G3" s="10"/>
      <c r="H3" s="10"/>
      <c r="I3" s="8"/>
      <c r="J3" s="8"/>
      <c r="K3" s="11"/>
    </row>
    <row r="4" spans="1:11" x14ac:dyDescent="0.25">
      <c r="A4" s="75" t="s">
        <v>11</v>
      </c>
      <c r="B4" s="57" t="s">
        <v>39</v>
      </c>
      <c r="C4" s="8">
        <f t="shared" ref="C4:C13" si="0">F22</f>
        <v>74.172499999999999</v>
      </c>
      <c r="D4" s="76"/>
      <c r="E4" s="77"/>
      <c r="F4" s="74"/>
      <c r="G4" s="79"/>
      <c r="H4" s="79"/>
      <c r="I4" s="14"/>
      <c r="J4" s="14"/>
      <c r="K4" s="16"/>
    </row>
    <row r="5" spans="1:11" x14ac:dyDescent="0.25">
      <c r="A5" s="75" t="s">
        <v>12</v>
      </c>
      <c r="B5" s="57" t="s">
        <v>39</v>
      </c>
      <c r="C5" s="8">
        <f t="shared" si="0"/>
        <v>74.172499999999999</v>
      </c>
      <c r="D5" s="76"/>
      <c r="E5" s="77"/>
      <c r="F5" s="74"/>
      <c r="G5" s="79"/>
      <c r="H5" s="79"/>
      <c r="I5" s="14"/>
      <c r="J5" s="14"/>
      <c r="K5" s="16"/>
    </row>
    <row r="6" spans="1:11" x14ac:dyDescent="0.25">
      <c r="A6" s="72" t="s">
        <v>13</v>
      </c>
      <c r="B6" s="73" t="s">
        <v>39</v>
      </c>
      <c r="C6" s="8">
        <f t="shared" si="0"/>
        <v>74.172499999999999</v>
      </c>
      <c r="D6" s="76"/>
      <c r="E6" s="77"/>
      <c r="F6" s="74"/>
      <c r="G6" s="78"/>
      <c r="H6" s="79"/>
      <c r="I6" s="14"/>
      <c r="J6" s="14"/>
      <c r="K6" s="16"/>
    </row>
    <row r="7" spans="1:11" x14ac:dyDescent="0.25">
      <c r="A7" s="72" t="s">
        <v>14</v>
      </c>
      <c r="B7" s="59" t="s">
        <v>39</v>
      </c>
      <c r="C7" s="8">
        <f t="shared" si="0"/>
        <v>74.172499999999999</v>
      </c>
      <c r="D7" s="76"/>
      <c r="E7" s="77"/>
      <c r="F7" s="74"/>
      <c r="G7" s="78"/>
      <c r="H7" s="79"/>
      <c r="I7" s="14"/>
      <c r="J7" s="14"/>
      <c r="K7" s="16"/>
    </row>
    <row r="8" spans="1:11" x14ac:dyDescent="0.25">
      <c r="A8" s="75" t="s">
        <v>15</v>
      </c>
      <c r="B8" s="59" t="s">
        <v>39</v>
      </c>
      <c r="C8" s="8">
        <f t="shared" si="0"/>
        <v>74.172499999999999</v>
      </c>
      <c r="D8" s="76"/>
      <c r="E8" s="77"/>
      <c r="F8" s="74"/>
      <c r="G8" s="78"/>
      <c r="H8" s="78"/>
      <c r="I8" s="14"/>
      <c r="J8" s="14"/>
      <c r="K8" s="16"/>
    </row>
    <row r="9" spans="1:11" x14ac:dyDescent="0.25">
      <c r="A9" s="75" t="s">
        <v>16</v>
      </c>
      <c r="B9" s="59" t="s">
        <v>39</v>
      </c>
      <c r="C9" s="8">
        <f t="shared" si="0"/>
        <v>74.172499999999999</v>
      </c>
      <c r="D9" s="76"/>
      <c r="E9" s="77"/>
      <c r="F9" s="74"/>
      <c r="G9" s="80"/>
      <c r="H9" s="78"/>
      <c r="I9" s="14"/>
      <c r="J9" s="14"/>
      <c r="K9" s="16"/>
    </row>
    <row r="10" spans="1:11" x14ac:dyDescent="0.25">
      <c r="A10" s="12" t="s">
        <v>17</v>
      </c>
      <c r="B10" s="58" t="s">
        <v>39</v>
      </c>
      <c r="C10" s="8">
        <f t="shared" si="0"/>
        <v>74.172499999999999</v>
      </c>
      <c r="D10" s="13"/>
      <c r="E10" s="14"/>
      <c r="F10" s="74"/>
      <c r="G10" s="18"/>
      <c r="H10" s="78"/>
      <c r="I10" s="14"/>
      <c r="J10" s="14"/>
      <c r="K10" s="16"/>
    </row>
    <row r="11" spans="1:11" x14ac:dyDescent="0.25">
      <c r="A11" s="12" t="s">
        <v>18</v>
      </c>
      <c r="B11" s="58" t="s">
        <v>39</v>
      </c>
      <c r="C11" s="8">
        <f t="shared" si="0"/>
        <v>74.172499999999999</v>
      </c>
      <c r="D11" s="13"/>
      <c r="E11" s="14"/>
      <c r="F11" s="14"/>
      <c r="G11" s="17"/>
      <c r="H11" s="15"/>
      <c r="I11" s="14"/>
      <c r="J11" s="14"/>
      <c r="K11" s="16"/>
    </row>
    <row r="12" spans="1:11" x14ac:dyDescent="0.25">
      <c r="A12" s="75" t="s">
        <v>19</v>
      </c>
      <c r="B12" s="59"/>
      <c r="C12" s="8">
        <f t="shared" si="0"/>
        <v>74.172499999999999</v>
      </c>
      <c r="D12" s="13"/>
      <c r="E12" s="14"/>
      <c r="F12" s="14"/>
      <c r="G12" s="15"/>
      <c r="H12" s="15"/>
      <c r="I12" s="14"/>
      <c r="J12" s="14"/>
      <c r="K12" s="16"/>
    </row>
    <row r="13" spans="1:11" x14ac:dyDescent="0.25">
      <c r="A13" s="12" t="s">
        <v>20</v>
      </c>
      <c r="B13" s="59"/>
      <c r="C13" s="8">
        <f t="shared" si="0"/>
        <v>74.172499999999999</v>
      </c>
      <c r="D13" s="13"/>
      <c r="E13" s="14"/>
      <c r="F13" s="14"/>
      <c r="G13" s="15"/>
      <c r="H13" s="15"/>
      <c r="I13" s="14"/>
      <c r="J13" s="14"/>
      <c r="K13" s="16"/>
    </row>
    <row r="14" spans="1:11" ht="15.75" thickBot="1" x14ac:dyDescent="0.3">
      <c r="A14" s="19" t="s">
        <v>21</v>
      </c>
      <c r="B14" s="60"/>
      <c r="C14" s="8">
        <f>F32</f>
        <v>74.172499999999999</v>
      </c>
      <c r="D14" s="20"/>
      <c r="E14" s="14"/>
      <c r="F14" s="21"/>
      <c r="G14" s="22"/>
      <c r="H14" s="22"/>
      <c r="I14" s="21"/>
      <c r="J14" s="21"/>
      <c r="K14" s="23"/>
    </row>
    <row r="15" spans="1:11" ht="15.75" customHeight="1" thickBot="1" x14ac:dyDescent="0.3">
      <c r="A15" s="106" t="s">
        <v>22</v>
      </c>
      <c r="B15" s="106"/>
      <c r="C15" s="24">
        <f>SUM(C3:C14)</f>
        <v>888.7964166666668</v>
      </c>
      <c r="D15" s="25" t="s">
        <v>23</v>
      </c>
      <c r="E15" s="26">
        <f>SUM(E3:E14)</f>
        <v>0</v>
      </c>
      <c r="F15" s="71">
        <f>SUM(F3:F5)</f>
        <v>0</v>
      </c>
      <c r="G15" s="28"/>
      <c r="H15" s="28"/>
      <c r="I15" s="28"/>
      <c r="J15" s="28"/>
      <c r="K15" s="28"/>
    </row>
    <row r="16" spans="1:11" ht="15.75" thickBot="1" x14ac:dyDescent="0.3">
      <c r="A16" s="29"/>
      <c r="B16" s="29"/>
      <c r="C16" s="29"/>
      <c r="D16" s="29"/>
      <c r="E16" s="29"/>
      <c r="F16" s="29"/>
      <c r="G16" s="30"/>
      <c r="H16" s="31"/>
      <c r="I16" s="32"/>
      <c r="J16" s="33"/>
      <c r="K16" s="29"/>
    </row>
    <row r="17" spans="1:11" ht="45.75" thickBot="1" x14ac:dyDescent="0.3">
      <c r="A17" s="34" t="s">
        <v>35</v>
      </c>
      <c r="B17" s="35" t="s">
        <v>25</v>
      </c>
      <c r="C17" s="36"/>
      <c r="D17" s="34" t="s">
        <v>34</v>
      </c>
      <c r="E17" s="35" t="s">
        <v>25</v>
      </c>
      <c r="F17" s="38"/>
      <c r="G17" s="39"/>
      <c r="H17" s="39"/>
      <c r="I17" s="33"/>
      <c r="J17" s="33"/>
      <c r="K17" s="33"/>
    </row>
    <row r="18" spans="1:11" ht="15.75" thickBot="1" x14ac:dyDescent="0.3">
      <c r="A18" s="40">
        <v>287.7</v>
      </c>
      <c r="B18" s="41">
        <f>A18/30</f>
        <v>9.59</v>
      </c>
      <c r="C18" s="42"/>
      <c r="D18" s="40">
        <v>296.69</v>
      </c>
      <c r="E18" s="41">
        <f>D18/30</f>
        <v>9.8896666666666668</v>
      </c>
      <c r="F18" s="43"/>
      <c r="G18" s="30"/>
      <c r="H18" s="70"/>
      <c r="K18" s="33"/>
    </row>
    <row r="19" spans="1:11" ht="15.75" thickBot="1" x14ac:dyDescent="0.3">
      <c r="A19" s="29"/>
      <c r="B19" s="29"/>
      <c r="C19" s="29"/>
      <c r="D19" s="29"/>
      <c r="E19" s="29"/>
      <c r="F19" s="29"/>
      <c r="G19" s="30"/>
      <c r="H19" s="70"/>
      <c r="I19" s="70"/>
      <c r="K19" s="33"/>
    </row>
    <row r="20" spans="1:11" ht="15.75" thickBot="1" x14ac:dyDescent="0.3">
      <c r="A20" s="107" t="s">
        <v>26</v>
      </c>
      <c r="B20" s="107"/>
      <c r="C20" s="63" t="s">
        <v>27</v>
      </c>
      <c r="D20" s="64" t="s">
        <v>28</v>
      </c>
      <c r="E20" s="64" t="s">
        <v>29</v>
      </c>
      <c r="F20" s="65" t="s">
        <v>30</v>
      </c>
      <c r="G20" s="70"/>
      <c r="H20" s="70"/>
      <c r="I20" s="47"/>
      <c r="K20" s="33"/>
    </row>
    <row r="21" spans="1:11" x14ac:dyDescent="0.25">
      <c r="A21" s="62" t="s">
        <v>10</v>
      </c>
      <c r="B21" s="66" t="s">
        <v>31</v>
      </c>
      <c r="C21" s="67"/>
      <c r="D21" s="49">
        <f>C21*$B$18</f>
        <v>0</v>
      </c>
      <c r="E21" s="49">
        <f>((A18/30)*17+(D18/30)*13)*25%</f>
        <v>72.898916666666665</v>
      </c>
      <c r="F21" s="50">
        <f t="shared" ref="F21:F32" si="1">IF(D21&gt;E21,D21,E21)</f>
        <v>72.898916666666665</v>
      </c>
      <c r="G21" s="82"/>
      <c r="I21" s="47"/>
      <c r="K21" s="33"/>
    </row>
    <row r="22" spans="1:11" x14ac:dyDescent="0.25">
      <c r="A22" s="51" t="s">
        <v>11</v>
      </c>
      <c r="B22" s="68" t="s">
        <v>32</v>
      </c>
      <c r="C22" s="61"/>
      <c r="D22" s="52">
        <f>C22*$E$18</f>
        <v>0</v>
      </c>
      <c r="E22" s="52">
        <f>$D$18*25%</f>
        <v>74.172499999999999</v>
      </c>
      <c r="F22" s="53">
        <f t="shared" si="1"/>
        <v>74.172499999999999</v>
      </c>
      <c r="K22" s="29"/>
    </row>
    <row r="23" spans="1:11" x14ac:dyDescent="0.25">
      <c r="A23" s="51" t="s">
        <v>12</v>
      </c>
      <c r="B23" s="69" t="s">
        <v>33</v>
      </c>
      <c r="C23" s="61"/>
      <c r="D23" s="52">
        <f t="shared" ref="D23:D32" si="2">C23*$E$18</f>
        <v>0</v>
      </c>
      <c r="E23" s="52">
        <f t="shared" ref="E23:E32" si="3">$D$18*25%</f>
        <v>74.172499999999999</v>
      </c>
      <c r="F23" s="53">
        <f t="shared" si="1"/>
        <v>74.172499999999999</v>
      </c>
      <c r="G23" s="70"/>
      <c r="H23" s="108"/>
      <c r="K23" s="29"/>
    </row>
    <row r="24" spans="1:11" x14ac:dyDescent="0.25">
      <c r="A24" s="83" t="s">
        <v>13</v>
      </c>
      <c r="B24" s="84" t="s">
        <v>31</v>
      </c>
      <c r="C24" s="85"/>
      <c r="D24" s="86">
        <f>C24*$E$18</f>
        <v>0</v>
      </c>
      <c r="E24" s="86">
        <f t="shared" si="3"/>
        <v>74.172499999999999</v>
      </c>
      <c r="F24" s="87">
        <f t="shared" si="1"/>
        <v>74.172499999999999</v>
      </c>
      <c r="H24" s="108"/>
      <c r="I24" s="33"/>
      <c r="J24" s="33"/>
      <c r="K24" s="29"/>
    </row>
    <row r="25" spans="1:11" x14ac:dyDescent="0.25">
      <c r="A25" s="88" t="s">
        <v>14</v>
      </c>
      <c r="B25" s="84" t="s">
        <v>36</v>
      </c>
      <c r="C25" s="89"/>
      <c r="D25" s="86">
        <f t="shared" si="2"/>
        <v>0</v>
      </c>
      <c r="E25" s="86">
        <f t="shared" si="3"/>
        <v>74.172499999999999</v>
      </c>
      <c r="F25" s="90">
        <f t="shared" si="1"/>
        <v>74.172499999999999</v>
      </c>
      <c r="H25" s="108"/>
      <c r="I25" s="33"/>
      <c r="J25" s="29"/>
      <c r="K25" s="29"/>
    </row>
    <row r="26" spans="1:11" x14ac:dyDescent="0.25">
      <c r="A26" s="83" t="s">
        <v>15</v>
      </c>
      <c r="B26" s="84" t="s">
        <v>36</v>
      </c>
      <c r="C26" s="89"/>
      <c r="D26" s="86">
        <f t="shared" si="2"/>
        <v>0</v>
      </c>
      <c r="E26" s="86">
        <f t="shared" si="3"/>
        <v>74.172499999999999</v>
      </c>
      <c r="F26" s="90">
        <f t="shared" si="1"/>
        <v>74.172499999999999</v>
      </c>
    </row>
    <row r="27" spans="1:11" x14ac:dyDescent="0.25">
      <c r="A27" s="83" t="s">
        <v>16</v>
      </c>
      <c r="B27" s="84" t="s">
        <v>36</v>
      </c>
      <c r="C27" s="89"/>
      <c r="D27" s="86">
        <f t="shared" si="2"/>
        <v>0</v>
      </c>
      <c r="E27" s="86">
        <f t="shared" si="3"/>
        <v>74.172499999999999</v>
      </c>
      <c r="F27" s="90">
        <f t="shared" si="1"/>
        <v>74.172499999999999</v>
      </c>
    </row>
    <row r="28" spans="1:11" x14ac:dyDescent="0.25">
      <c r="A28" s="83" t="s">
        <v>17</v>
      </c>
      <c r="B28" s="84" t="s">
        <v>36</v>
      </c>
      <c r="C28" s="89"/>
      <c r="D28" s="86">
        <f t="shared" si="2"/>
        <v>0</v>
      </c>
      <c r="E28" s="86">
        <f t="shared" si="3"/>
        <v>74.172499999999999</v>
      </c>
      <c r="F28" s="90">
        <f t="shared" si="1"/>
        <v>74.172499999999999</v>
      </c>
    </row>
    <row r="29" spans="1:11" x14ac:dyDescent="0.25">
      <c r="A29" s="83" t="s">
        <v>18</v>
      </c>
      <c r="B29" s="84" t="s">
        <v>36</v>
      </c>
      <c r="C29" s="89"/>
      <c r="D29" s="86">
        <f t="shared" si="2"/>
        <v>0</v>
      </c>
      <c r="E29" s="86">
        <f t="shared" si="3"/>
        <v>74.172499999999999</v>
      </c>
      <c r="F29" s="90">
        <f t="shared" si="1"/>
        <v>74.172499999999999</v>
      </c>
    </row>
    <row r="30" spans="1:11" x14ac:dyDescent="0.25">
      <c r="A30" s="88" t="s">
        <v>19</v>
      </c>
      <c r="B30" s="84" t="s">
        <v>36</v>
      </c>
      <c r="C30" s="89"/>
      <c r="D30" s="86">
        <f t="shared" si="2"/>
        <v>0</v>
      </c>
      <c r="E30" s="86">
        <f t="shared" si="3"/>
        <v>74.172499999999999</v>
      </c>
      <c r="F30" s="90">
        <f t="shared" si="1"/>
        <v>74.172499999999999</v>
      </c>
      <c r="G30" s="54"/>
    </row>
    <row r="31" spans="1:11" x14ac:dyDescent="0.25">
      <c r="A31" s="83" t="s">
        <v>20</v>
      </c>
      <c r="B31" s="84" t="s">
        <v>36</v>
      </c>
      <c r="C31" s="89"/>
      <c r="D31" s="86">
        <f t="shared" si="2"/>
        <v>0</v>
      </c>
      <c r="E31" s="86">
        <f t="shared" si="3"/>
        <v>74.172499999999999</v>
      </c>
      <c r="F31" s="90">
        <f t="shared" si="1"/>
        <v>74.172499999999999</v>
      </c>
    </row>
    <row r="32" spans="1:11" ht="15.75" thickBot="1" x14ac:dyDescent="0.3">
      <c r="A32" s="91" t="s">
        <v>21</v>
      </c>
      <c r="B32" s="92" t="s">
        <v>36</v>
      </c>
      <c r="C32" s="93"/>
      <c r="D32" s="94">
        <f t="shared" si="2"/>
        <v>0</v>
      </c>
      <c r="E32" s="94">
        <f t="shared" si="3"/>
        <v>74.172499999999999</v>
      </c>
      <c r="F32" s="95">
        <f t="shared" si="1"/>
        <v>74.172499999999999</v>
      </c>
      <c r="G32" s="54"/>
    </row>
    <row r="33" spans="3:6" x14ac:dyDescent="0.25">
      <c r="C33" s="55"/>
      <c r="D33" s="55"/>
      <c r="F33" s="56"/>
    </row>
    <row r="38" spans="3:6" x14ac:dyDescent="0.25">
      <c r="C38" s="56"/>
      <c r="D38" s="56"/>
      <c r="E38" s="56"/>
    </row>
    <row r="39" spans="3:6" x14ac:dyDescent="0.25">
      <c r="C39" s="56"/>
      <c r="D39" s="56"/>
      <c r="E39" s="56"/>
    </row>
    <row r="40" spans="3:6" x14ac:dyDescent="0.25">
      <c r="E40" s="56"/>
    </row>
  </sheetData>
  <mergeCells count="5">
    <mergeCell ref="A1:K1"/>
    <mergeCell ref="I2:J2"/>
    <mergeCell ref="A15:B15"/>
    <mergeCell ref="A20:B20"/>
    <mergeCell ref="H23:H25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40"/>
  <sheetViews>
    <sheetView zoomScale="85" zoomScaleNormal="85" workbookViewId="0">
      <selection activeCell="B12" sqref="B12"/>
    </sheetView>
  </sheetViews>
  <sheetFormatPr defaultColWidth="9.140625" defaultRowHeight="15" x14ac:dyDescent="0.25"/>
  <cols>
    <col min="1" max="1" width="14.85546875" style="1" customWidth="1"/>
    <col min="2" max="2" width="22.140625" style="1" customWidth="1"/>
    <col min="3" max="3" width="16.85546875" style="1" customWidth="1"/>
    <col min="4" max="11" width="15.7109375" style="1" customWidth="1"/>
    <col min="12" max="1025" width="9.140625" style="1"/>
  </cols>
  <sheetData>
    <row r="1" spans="1:11" ht="21.75" thickBot="1" x14ac:dyDescent="0.4">
      <c r="A1" s="104" t="s">
        <v>38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45.75" customHeight="1" thickBot="1" x14ac:dyDescent="0.3">
      <c r="A2" s="2" t="s">
        <v>0</v>
      </c>
      <c r="B2" s="3" t="s">
        <v>1</v>
      </c>
      <c r="C2" s="4" t="s">
        <v>2</v>
      </c>
      <c r="D2" s="4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105" t="s">
        <v>8</v>
      </c>
      <c r="J2" s="105"/>
      <c r="K2" s="6" t="s">
        <v>9</v>
      </c>
    </row>
    <row r="3" spans="1:11" x14ac:dyDescent="0.25">
      <c r="A3" s="7" t="s">
        <v>10</v>
      </c>
      <c r="B3" s="57" t="s">
        <v>39</v>
      </c>
      <c r="C3" s="8">
        <f>F21</f>
        <v>96.084999999999994</v>
      </c>
      <c r="D3" s="9"/>
      <c r="E3" s="8"/>
      <c r="F3" s="8"/>
      <c r="G3" s="10"/>
      <c r="H3" s="10"/>
      <c r="I3" s="8"/>
      <c r="J3" s="8"/>
      <c r="K3" s="11"/>
    </row>
    <row r="4" spans="1:11" x14ac:dyDescent="0.25">
      <c r="A4" s="75" t="s">
        <v>11</v>
      </c>
      <c r="B4" s="73" t="s">
        <v>39</v>
      </c>
      <c r="C4" s="8">
        <f t="shared" ref="C4:C14" si="0">F22</f>
        <v>96.084999999999994</v>
      </c>
      <c r="D4" s="76"/>
      <c r="E4" s="77"/>
      <c r="F4" s="74"/>
      <c r="G4" s="78"/>
      <c r="H4" s="79"/>
      <c r="I4" s="14"/>
      <c r="J4" s="14"/>
      <c r="K4" s="16"/>
    </row>
    <row r="5" spans="1:11" x14ac:dyDescent="0.25">
      <c r="A5" s="75" t="s">
        <v>12</v>
      </c>
      <c r="B5" s="73" t="s">
        <v>39</v>
      </c>
      <c r="C5" s="8">
        <f t="shared" si="0"/>
        <v>96.084999999999994</v>
      </c>
      <c r="D5" s="76"/>
      <c r="E5" s="77"/>
      <c r="F5" s="74"/>
      <c r="G5" s="78"/>
      <c r="H5" s="79"/>
      <c r="I5" s="14"/>
      <c r="J5" s="14"/>
      <c r="K5" s="16"/>
    </row>
    <row r="6" spans="1:11" x14ac:dyDescent="0.25">
      <c r="A6" s="72" t="s">
        <v>13</v>
      </c>
      <c r="B6" s="73" t="s">
        <v>39</v>
      </c>
      <c r="C6" s="8">
        <f t="shared" si="0"/>
        <v>96.084999999999994</v>
      </c>
      <c r="D6" s="76"/>
      <c r="E6" s="77"/>
      <c r="F6" s="74"/>
      <c r="G6" s="78"/>
      <c r="H6" s="79"/>
      <c r="I6" s="14"/>
      <c r="J6" s="14"/>
      <c r="K6" s="16"/>
    </row>
    <row r="7" spans="1:11" x14ac:dyDescent="0.25">
      <c r="A7" s="72" t="s">
        <v>14</v>
      </c>
      <c r="B7" s="59" t="s">
        <v>39</v>
      </c>
      <c r="C7" s="8">
        <f t="shared" si="0"/>
        <v>96.084999999999994</v>
      </c>
      <c r="D7" s="76"/>
      <c r="E7" s="77"/>
      <c r="F7" s="74"/>
      <c r="G7" s="78"/>
      <c r="H7" s="79"/>
      <c r="I7" s="14"/>
      <c r="J7" s="14"/>
      <c r="K7" s="16"/>
    </row>
    <row r="8" spans="1:11" x14ac:dyDescent="0.25">
      <c r="A8" s="75" t="s">
        <v>15</v>
      </c>
      <c r="B8" s="59" t="s">
        <v>39</v>
      </c>
      <c r="C8" s="8">
        <f t="shared" si="0"/>
        <v>96.084999999999994</v>
      </c>
      <c r="D8" s="76"/>
      <c r="E8" s="77"/>
      <c r="F8" s="74"/>
      <c r="G8" s="78"/>
      <c r="H8" s="78"/>
      <c r="I8" s="14"/>
      <c r="J8" s="14"/>
      <c r="K8" s="16"/>
    </row>
    <row r="9" spans="1:11" x14ac:dyDescent="0.25">
      <c r="A9" s="75" t="s">
        <v>16</v>
      </c>
      <c r="B9" s="59" t="s">
        <v>39</v>
      </c>
      <c r="C9" s="8">
        <f t="shared" si="0"/>
        <v>96.084999999999994</v>
      </c>
      <c r="D9" s="76"/>
      <c r="E9" s="77"/>
      <c r="F9" s="74"/>
      <c r="G9" s="80"/>
      <c r="H9" s="78"/>
      <c r="I9" s="14"/>
      <c r="J9" s="14"/>
      <c r="K9" s="16"/>
    </row>
    <row r="10" spans="1:11" x14ac:dyDescent="0.25">
      <c r="A10" s="75" t="s">
        <v>17</v>
      </c>
      <c r="B10" s="59" t="s">
        <v>39</v>
      </c>
      <c r="C10" s="8">
        <f t="shared" si="0"/>
        <v>96.084999999999994</v>
      </c>
      <c r="D10" s="76"/>
      <c r="E10" s="77"/>
      <c r="F10" s="74"/>
      <c r="G10" s="81"/>
      <c r="H10" s="78"/>
      <c r="I10" s="14"/>
      <c r="J10" s="14"/>
      <c r="K10" s="16"/>
    </row>
    <row r="11" spans="1:11" x14ac:dyDescent="0.25">
      <c r="A11" s="12" t="s">
        <v>18</v>
      </c>
      <c r="B11" s="58" t="s">
        <v>39</v>
      </c>
      <c r="C11" s="8">
        <f t="shared" si="0"/>
        <v>96.084999999999994</v>
      </c>
      <c r="D11" s="13"/>
      <c r="E11" s="14"/>
      <c r="F11" s="14"/>
      <c r="G11" s="17"/>
      <c r="H11" s="15"/>
      <c r="I11" s="14"/>
      <c r="J11" s="14"/>
      <c r="K11" s="16"/>
    </row>
    <row r="12" spans="1:11" x14ac:dyDescent="0.25">
      <c r="A12" s="75" t="s">
        <v>19</v>
      </c>
      <c r="B12" s="59"/>
      <c r="C12" s="8">
        <f t="shared" si="0"/>
        <v>96.084999999999994</v>
      </c>
      <c r="D12" s="13"/>
      <c r="E12" s="14"/>
      <c r="F12" s="14"/>
      <c r="G12" s="15"/>
      <c r="H12" s="15"/>
      <c r="I12" s="14"/>
      <c r="J12" s="14"/>
      <c r="K12" s="16"/>
    </row>
    <row r="13" spans="1:11" x14ac:dyDescent="0.25">
      <c r="A13" s="12" t="s">
        <v>20</v>
      </c>
      <c r="B13" s="59"/>
      <c r="C13" s="8">
        <f t="shared" si="0"/>
        <v>96.084999999999994</v>
      </c>
      <c r="D13" s="13"/>
      <c r="E13" s="14"/>
      <c r="F13" s="14"/>
      <c r="G13" s="15"/>
      <c r="H13" s="15"/>
      <c r="I13" s="14"/>
      <c r="J13" s="14"/>
      <c r="K13" s="16"/>
    </row>
    <row r="14" spans="1:11" ht="15.75" thickBot="1" x14ac:dyDescent="0.3">
      <c r="A14" s="19" t="s">
        <v>21</v>
      </c>
      <c r="B14" s="60"/>
      <c r="C14" s="8">
        <f t="shared" si="0"/>
        <v>96.084999999999994</v>
      </c>
      <c r="D14" s="20"/>
      <c r="E14" s="14"/>
      <c r="F14" s="21"/>
      <c r="G14" s="22"/>
      <c r="H14" s="22"/>
      <c r="I14" s="21"/>
      <c r="J14" s="21"/>
      <c r="K14" s="23"/>
    </row>
    <row r="15" spans="1:11" ht="15.75" customHeight="1" thickBot="1" x14ac:dyDescent="0.3">
      <c r="A15" s="106" t="s">
        <v>22</v>
      </c>
      <c r="B15" s="106"/>
      <c r="C15" s="24">
        <f>SUM(C3:C14)</f>
        <v>1153.0200000000002</v>
      </c>
      <c r="D15" s="25" t="s">
        <v>23</v>
      </c>
      <c r="E15" s="26">
        <f>SUM(E3:E14)</f>
        <v>0</v>
      </c>
      <c r="F15" s="27"/>
      <c r="G15" s="28"/>
      <c r="H15" s="28"/>
      <c r="I15" s="28"/>
      <c r="J15" s="28"/>
      <c r="K15" s="28"/>
    </row>
    <row r="16" spans="1:11" ht="15.75" thickBot="1" x14ac:dyDescent="0.3">
      <c r="A16" s="29"/>
      <c r="B16" s="29"/>
      <c r="C16" s="29"/>
      <c r="D16" s="29"/>
      <c r="E16" s="29"/>
      <c r="F16" s="29"/>
      <c r="G16" s="30"/>
      <c r="H16" s="31"/>
      <c r="I16" s="32"/>
      <c r="J16" s="33"/>
      <c r="K16" s="29"/>
    </row>
    <row r="17" spans="1:11" ht="30.75" thickBot="1" x14ac:dyDescent="0.3">
      <c r="A17" s="34" t="s">
        <v>24</v>
      </c>
      <c r="B17" s="35" t="s">
        <v>25</v>
      </c>
      <c r="C17" s="36"/>
      <c r="D17" s="37"/>
      <c r="E17" s="36"/>
      <c r="F17" s="38"/>
      <c r="G17" s="39"/>
      <c r="H17" s="39"/>
      <c r="I17" s="33"/>
      <c r="J17" s="33"/>
      <c r="K17" s="33"/>
    </row>
    <row r="18" spans="1:11" ht="15.75" thickBot="1" x14ac:dyDescent="0.3">
      <c r="A18" s="40">
        <v>384.34</v>
      </c>
      <c r="B18" s="41">
        <f>A18/30</f>
        <v>12.811333333333332</v>
      </c>
      <c r="C18" s="42"/>
      <c r="D18" s="43"/>
      <c r="E18" s="42"/>
      <c r="F18" s="43"/>
      <c r="G18" s="30"/>
      <c r="K18" s="33"/>
    </row>
    <row r="19" spans="1:11" ht="15.75" thickBot="1" x14ac:dyDescent="0.3">
      <c r="A19" s="29"/>
      <c r="B19" s="29"/>
      <c r="C19" s="29"/>
      <c r="D19" s="29"/>
      <c r="E19" s="29"/>
      <c r="F19" s="29"/>
      <c r="G19" s="29"/>
      <c r="K19" s="33"/>
    </row>
    <row r="20" spans="1:11" ht="15.75" thickBot="1" x14ac:dyDescent="0.3">
      <c r="A20" s="107" t="s">
        <v>26</v>
      </c>
      <c r="B20" s="109"/>
      <c r="C20" s="44" t="s">
        <v>27</v>
      </c>
      <c r="D20" s="45" t="s">
        <v>28</v>
      </c>
      <c r="E20" s="45" t="s">
        <v>29</v>
      </c>
      <c r="F20" s="46" t="s">
        <v>30</v>
      </c>
      <c r="I20" s="47"/>
      <c r="K20" s="33"/>
    </row>
    <row r="21" spans="1:11" x14ac:dyDescent="0.25">
      <c r="A21" s="48" t="s">
        <v>10</v>
      </c>
      <c r="B21" s="66" t="s">
        <v>31</v>
      </c>
      <c r="C21" s="67"/>
      <c r="D21" s="49">
        <f t="shared" ref="D21:D32" si="1">C21*$B$18</f>
        <v>0</v>
      </c>
      <c r="E21" s="49">
        <f t="shared" ref="E21:E32" si="2">$A$18*25%</f>
        <v>96.084999999999994</v>
      </c>
      <c r="F21" s="50">
        <f t="shared" ref="F21:F32" si="3">IF(D21&gt;E21,D21,E21)</f>
        <v>96.084999999999994</v>
      </c>
      <c r="I21" s="47"/>
      <c r="K21" s="33"/>
    </row>
    <row r="22" spans="1:11" x14ac:dyDescent="0.25">
      <c r="A22" s="51" t="s">
        <v>11</v>
      </c>
      <c r="B22" s="68" t="s">
        <v>32</v>
      </c>
      <c r="C22" s="61"/>
      <c r="D22" s="52">
        <f t="shared" si="1"/>
        <v>0</v>
      </c>
      <c r="E22" s="52">
        <f t="shared" si="2"/>
        <v>96.084999999999994</v>
      </c>
      <c r="F22" s="53">
        <f t="shared" si="3"/>
        <v>96.084999999999994</v>
      </c>
      <c r="K22" s="29"/>
    </row>
    <row r="23" spans="1:11" x14ac:dyDescent="0.25">
      <c r="A23" s="51" t="s">
        <v>12</v>
      </c>
      <c r="B23" s="69" t="s">
        <v>33</v>
      </c>
      <c r="C23" s="61"/>
      <c r="D23" s="52">
        <f t="shared" si="1"/>
        <v>0</v>
      </c>
      <c r="E23" s="52">
        <f t="shared" si="2"/>
        <v>96.084999999999994</v>
      </c>
      <c r="F23" s="53">
        <f t="shared" si="3"/>
        <v>96.084999999999994</v>
      </c>
      <c r="H23" s="108"/>
      <c r="K23" s="29"/>
    </row>
    <row r="24" spans="1:11" x14ac:dyDescent="0.25">
      <c r="A24" s="83" t="s">
        <v>13</v>
      </c>
      <c r="B24" s="84" t="s">
        <v>31</v>
      </c>
      <c r="C24" s="85"/>
      <c r="D24" s="86">
        <f>C24*$B$18</f>
        <v>0</v>
      </c>
      <c r="E24" s="86">
        <f>$A$18*25%</f>
        <v>96.084999999999994</v>
      </c>
      <c r="F24" s="87">
        <f t="shared" si="3"/>
        <v>96.084999999999994</v>
      </c>
      <c r="H24" s="108"/>
      <c r="I24" s="33"/>
      <c r="J24" s="33"/>
      <c r="K24" s="29"/>
    </row>
    <row r="25" spans="1:11" x14ac:dyDescent="0.25">
      <c r="A25" s="88" t="s">
        <v>14</v>
      </c>
      <c r="B25" s="84" t="s">
        <v>36</v>
      </c>
      <c r="C25" s="89"/>
      <c r="D25" s="96">
        <f t="shared" si="1"/>
        <v>0</v>
      </c>
      <c r="E25" s="96">
        <f t="shared" si="2"/>
        <v>96.084999999999994</v>
      </c>
      <c r="F25" s="90">
        <f t="shared" si="3"/>
        <v>96.084999999999994</v>
      </c>
      <c r="H25" s="108"/>
      <c r="I25" s="33"/>
      <c r="J25" s="29"/>
      <c r="K25" s="29"/>
    </row>
    <row r="26" spans="1:11" x14ac:dyDescent="0.25">
      <c r="A26" s="83" t="s">
        <v>15</v>
      </c>
      <c r="B26" s="84" t="s">
        <v>36</v>
      </c>
      <c r="C26" s="89"/>
      <c r="D26" s="96">
        <f t="shared" si="1"/>
        <v>0</v>
      </c>
      <c r="E26" s="96">
        <f t="shared" si="2"/>
        <v>96.084999999999994</v>
      </c>
      <c r="F26" s="90">
        <f t="shared" si="3"/>
        <v>96.084999999999994</v>
      </c>
    </row>
    <row r="27" spans="1:11" x14ac:dyDescent="0.25">
      <c r="A27" s="83" t="s">
        <v>16</v>
      </c>
      <c r="B27" s="84" t="s">
        <v>36</v>
      </c>
      <c r="C27" s="89"/>
      <c r="D27" s="96">
        <f t="shared" si="1"/>
        <v>0</v>
      </c>
      <c r="E27" s="96">
        <f t="shared" si="2"/>
        <v>96.084999999999994</v>
      </c>
      <c r="F27" s="90">
        <f t="shared" si="3"/>
        <v>96.084999999999994</v>
      </c>
    </row>
    <row r="28" spans="1:11" x14ac:dyDescent="0.25">
      <c r="A28" s="83" t="s">
        <v>17</v>
      </c>
      <c r="B28" s="84" t="s">
        <v>36</v>
      </c>
      <c r="C28" s="89"/>
      <c r="D28" s="96">
        <f t="shared" si="1"/>
        <v>0</v>
      </c>
      <c r="E28" s="96">
        <f t="shared" si="2"/>
        <v>96.084999999999994</v>
      </c>
      <c r="F28" s="90">
        <f t="shared" si="3"/>
        <v>96.084999999999994</v>
      </c>
    </row>
    <row r="29" spans="1:11" x14ac:dyDescent="0.25">
      <c r="A29" s="83" t="s">
        <v>18</v>
      </c>
      <c r="B29" s="84" t="s">
        <v>36</v>
      </c>
      <c r="C29" s="89"/>
      <c r="D29" s="96">
        <f t="shared" si="1"/>
        <v>0</v>
      </c>
      <c r="E29" s="96">
        <f t="shared" si="2"/>
        <v>96.084999999999994</v>
      </c>
      <c r="F29" s="90">
        <f t="shared" si="3"/>
        <v>96.084999999999994</v>
      </c>
    </row>
    <row r="30" spans="1:11" x14ac:dyDescent="0.25">
      <c r="A30" s="88" t="s">
        <v>19</v>
      </c>
      <c r="B30" s="84" t="s">
        <v>36</v>
      </c>
      <c r="C30" s="89"/>
      <c r="D30" s="96">
        <f t="shared" si="1"/>
        <v>0</v>
      </c>
      <c r="E30" s="96">
        <f t="shared" si="2"/>
        <v>96.084999999999994</v>
      </c>
      <c r="F30" s="90">
        <f t="shared" si="3"/>
        <v>96.084999999999994</v>
      </c>
      <c r="G30" s="54"/>
    </row>
    <row r="31" spans="1:11" x14ac:dyDescent="0.25">
      <c r="A31" s="83" t="s">
        <v>20</v>
      </c>
      <c r="B31" s="84" t="s">
        <v>36</v>
      </c>
      <c r="C31" s="89"/>
      <c r="D31" s="96">
        <f t="shared" si="1"/>
        <v>0</v>
      </c>
      <c r="E31" s="96">
        <f t="shared" si="2"/>
        <v>96.084999999999994</v>
      </c>
      <c r="F31" s="90">
        <f t="shared" si="3"/>
        <v>96.084999999999994</v>
      </c>
    </row>
    <row r="32" spans="1:11" ht="15.75" thickBot="1" x14ac:dyDescent="0.3">
      <c r="A32" s="91" t="s">
        <v>21</v>
      </c>
      <c r="B32" s="92" t="s">
        <v>36</v>
      </c>
      <c r="C32" s="93"/>
      <c r="D32" s="94">
        <f t="shared" si="1"/>
        <v>0</v>
      </c>
      <c r="E32" s="94">
        <f t="shared" si="2"/>
        <v>96.084999999999994</v>
      </c>
      <c r="F32" s="95">
        <f t="shared" si="3"/>
        <v>96.084999999999994</v>
      </c>
      <c r="G32" s="54"/>
    </row>
    <row r="33" spans="3:6" x14ac:dyDescent="0.25">
      <c r="C33" s="55"/>
      <c r="D33" s="55"/>
      <c r="F33" s="56"/>
    </row>
    <row r="38" spans="3:6" x14ac:dyDescent="0.25">
      <c r="C38" s="56"/>
      <c r="D38" s="56"/>
      <c r="E38" s="56"/>
    </row>
    <row r="39" spans="3:6" x14ac:dyDescent="0.25">
      <c r="C39" s="56"/>
      <c r="D39" s="56"/>
      <c r="E39" s="56"/>
    </row>
    <row r="40" spans="3:6" x14ac:dyDescent="0.25">
      <c r="E40" s="56"/>
    </row>
  </sheetData>
  <mergeCells count="5">
    <mergeCell ref="A1:K1"/>
    <mergeCell ref="I2:J2"/>
    <mergeCell ref="A15:B15"/>
    <mergeCell ref="A20:B20"/>
    <mergeCell ref="H23:H25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ÁREA 01</vt:lpstr>
      <vt:lpstr>ÁREA 02</vt:lpstr>
      <vt:lpstr>ENERGIA 02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Análise Técnica</dc:creator>
  <dc:description/>
  <cp:lastModifiedBy>Marlon Gabriel</cp:lastModifiedBy>
  <cp:revision>2</cp:revision>
  <cp:lastPrinted>2018-09-20T20:26:28Z</cp:lastPrinted>
  <dcterms:created xsi:type="dcterms:W3CDTF">2013-01-09T16:21:23Z</dcterms:created>
  <dcterms:modified xsi:type="dcterms:W3CDTF">2021-10-13T20:52:55Z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